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\ИД\F-SHARE13-ID\ТД ЕСЭ\_ЗАКУПКИ\2021\ИЭСК ИД\11 НОЯБРЬ\Конкурс охрана\2. Документация\Проект договора\"/>
    </mc:Choice>
  </mc:AlternateContent>
  <bookViews>
    <workbookView xWindow="0" yWindow="0" windowWidth="28800" windowHeight="12300" tabRatio="748"/>
  </bookViews>
  <sheets>
    <sheet name="01.01.22 +Карьерная+Дачная" sheetId="9" r:id="rId1"/>
  </sheets>
  <definedNames>
    <definedName name="_xlnm.Print_Area" localSheetId="0">'01.01.22 +Карьерная+Дачная'!$A$1:$N$39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5" i="9" l="1"/>
  <c r="F14" i="9"/>
  <c r="J22" i="9" l="1"/>
  <c r="D22" i="9"/>
  <c r="H21" i="9"/>
  <c r="F21" i="9"/>
  <c r="A21" i="9"/>
  <c r="H19" i="9"/>
  <c r="F19" i="9"/>
  <c r="F17" i="9"/>
  <c r="E17" i="9" s="1"/>
  <c r="H16" i="9"/>
  <c r="E16" i="9" s="1"/>
  <c r="H14" i="9"/>
  <c r="G14" i="9"/>
  <c r="G22" i="9" s="1"/>
  <c r="I13" i="9"/>
  <c r="I22" i="9" s="1"/>
  <c r="F13" i="9"/>
  <c r="A13" i="9"/>
  <c r="A14" i="9" s="1"/>
  <c r="A17" i="9" s="1"/>
  <c r="F12" i="9"/>
  <c r="E12" i="9" s="1"/>
  <c r="H22" i="9" l="1"/>
  <c r="E21" i="9"/>
  <c r="E13" i="9"/>
  <c r="E19" i="9"/>
  <c r="M16" i="9"/>
  <c r="N16" i="9" s="1"/>
  <c r="F22" i="9"/>
  <c r="E14" i="9"/>
  <c r="M15" i="9" l="1"/>
  <c r="N15" i="9" s="1"/>
  <c r="M21" i="9"/>
  <c r="N21" i="9" s="1"/>
  <c r="E22" i="9"/>
  <c r="M13" i="9"/>
  <c r="N13" i="9" s="1"/>
  <c r="M19" i="9"/>
  <c r="N19" i="9" s="1"/>
  <c r="K22" i="9"/>
  <c r="M14" i="9" l="1"/>
  <c r="N14" i="9" s="1"/>
  <c r="M17" i="9"/>
  <c r="N17" i="9" s="1"/>
  <c r="M12" i="9"/>
  <c r="M22" i="9" l="1"/>
  <c r="N12" i="9"/>
  <c r="N22" i="9" s="1"/>
  <c r="M28" i="9" l="1"/>
  <c r="M29" i="9" s="1"/>
  <c r="N28" i="9" l="1"/>
  <c r="N29" i="9" s="1"/>
</calcChain>
</file>

<file path=xl/sharedStrings.xml><?xml version="1.0" encoding="utf-8"?>
<sst xmlns="http://schemas.openxmlformats.org/spreadsheetml/2006/main" count="48" uniqueCount="43">
  <si>
    <t>Приложение №3</t>
  </si>
  <si>
    <t>Расчет стоимости охранных услуг</t>
  </si>
  <si>
    <t>Расчет стоимости охранных услуг на физическую охрану</t>
  </si>
  <si>
    <t>Таблица 1</t>
  </si>
  <si>
    <t>№ п/п</t>
  </si>
  <si>
    <t>Наименование филиала</t>
  </si>
  <si>
    <t>Тариф за 1 час, руб. без НДС</t>
  </si>
  <si>
    <t>К-во постов</t>
  </si>
  <si>
    <t>Из них</t>
  </si>
  <si>
    <t xml:space="preserve">Сумма в месяц без НДС*, руб. </t>
  </si>
  <si>
    <t xml:space="preserve">НДС </t>
  </si>
  <si>
    <t>Сумма в месяц с НДС, руб.</t>
  </si>
  <si>
    <t>24 час.</t>
  </si>
  <si>
    <t>16 час.</t>
  </si>
  <si>
    <t>15 час.</t>
  </si>
  <si>
    <t>12 час.</t>
  </si>
  <si>
    <t>11 час.</t>
  </si>
  <si>
    <t>Южные районы Иркутской области</t>
  </si>
  <si>
    <t>ЮЭС</t>
  </si>
  <si>
    <t>ВЭС</t>
  </si>
  <si>
    <t>ЦЭС</t>
  </si>
  <si>
    <t>3.1.</t>
  </si>
  <si>
    <t>ЗЭС</t>
  </si>
  <si>
    <t xml:space="preserve">Братский филиал </t>
  </si>
  <si>
    <t>СЭС  (г. Братск)</t>
  </si>
  <si>
    <t>Усть-Илимский филиал</t>
  </si>
  <si>
    <t>СЭС (г. У-Илимск, Железногорск)</t>
  </si>
  <si>
    <t>Итого в месяц:</t>
  </si>
  <si>
    <t>Расчет стоимости охранных услуг с помощью ПЦО</t>
  </si>
  <si>
    <t>Таблица 2</t>
  </si>
  <si>
    <t>Наименование</t>
  </si>
  <si>
    <t xml:space="preserve">Охрана объектов с помощью ПЦО </t>
  </si>
  <si>
    <t>*НДС взимается сверх установленной суммы по ставке, предусмотренной действующей редакцией НК РФ на момент оказания услуг</t>
  </si>
  <si>
    <t>Генеральный директор</t>
  </si>
  <si>
    <t>ОАО "ИЭСК"</t>
  </si>
  <si>
    <t>Е.А. Новиков</t>
  </si>
  <si>
    <t>Среднее к-во часов охраны в месяц</t>
  </si>
  <si>
    <t>Начальник караула    (24 час.)</t>
  </si>
  <si>
    <t>ЦЭС
(с учетом доставки на пост "ПС ГПП" г. Черемхово</t>
  </si>
  <si>
    <t>Действует с 01.01.2022 г.</t>
  </si>
  <si>
    <t>3.2.</t>
  </si>
  <si>
    <t>ЦЭС
(с учетом доставки на пост д. База ЦЭС г. Черемхово)</t>
  </si>
  <si>
    <t xml:space="preserve">к договору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</si>
</sst>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0"/>
    <numFmt numFmtId="165" formatCode="_(* #,##0.00_);_(* \(#,##0.00\);_(* &quot;-&quot;??_);_(@_)"/>
  </numFmts>
  <fonts count="22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sz val="13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6"/>
      <name val="Arial"/>
      <family val="2"/>
    </font>
    <font>
      <b/>
      <sz val="14"/>
      <name val="Arial Cyr"/>
      <family val="2"/>
      <charset val="204"/>
    </font>
    <font>
      <b/>
      <sz val="16"/>
      <name val="Arial Cyr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</font>
    <font>
      <sz val="16"/>
      <name val="Arial"/>
      <family val="2"/>
    </font>
    <font>
      <sz val="16"/>
      <name val="Arial"/>
      <family val="2"/>
      <charset val="204"/>
    </font>
    <font>
      <sz val="11"/>
      <name val="Arial"/>
      <family val="2"/>
    </font>
    <font>
      <sz val="10"/>
      <name val="Arial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Arial"/>
      <family val="2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sz val="14"/>
      <color rgb="FF1C07B9"/>
      <name val="Arial"/>
      <family val="2"/>
      <charset val="204"/>
    </font>
    <font>
      <b/>
      <sz val="13.5"/>
      <color rgb="FF0000FF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66FF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0" fontId="1" fillId="0" borderId="0"/>
  </cellStyleXfs>
  <cellXfs count="11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Fill="1"/>
    <xf numFmtId="0" fontId="3" fillId="0" borderId="0" xfId="0" applyFont="1" applyAlignment="1">
      <alignment horizontal="right"/>
    </xf>
    <xf numFmtId="0" fontId="4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9" fontId="7" fillId="2" borderId="3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Continuous" vertical="center"/>
    </xf>
    <xf numFmtId="4" fontId="2" fillId="0" borderId="1" xfId="0" applyNumberFormat="1" applyFont="1" applyFill="1" applyBorder="1"/>
    <xf numFmtId="3" fontId="2" fillId="0" borderId="0" xfId="0" applyNumberFormat="1" applyFont="1"/>
    <xf numFmtId="4" fontId="6" fillId="0" borderId="1" xfId="0" applyNumberFormat="1" applyFont="1" applyFill="1" applyBorder="1" applyAlignment="1">
      <alignment horizontal="right"/>
    </xf>
    <xf numFmtId="0" fontId="2" fillId="0" borderId="0" xfId="0" applyFont="1" applyFill="1" applyBorder="1" applyAlignment="1">
      <alignment horizontal="center"/>
    </xf>
    <xf numFmtId="3" fontId="2" fillId="0" borderId="0" xfId="0" applyNumberFormat="1" applyFont="1" applyFill="1" applyBorder="1"/>
    <xf numFmtId="4" fontId="2" fillId="0" borderId="0" xfId="0" applyNumberFormat="1" applyFont="1" applyFill="1" applyBorder="1"/>
    <xf numFmtId="4" fontId="2" fillId="0" borderId="0" xfId="0" applyNumberFormat="1" applyFont="1" applyFill="1" applyBorder="1" applyAlignment="1">
      <alignment horizontal="center"/>
    </xf>
    <xf numFmtId="9" fontId="7" fillId="0" borderId="3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1" fillId="0" borderId="0" xfId="0" applyFont="1"/>
    <xf numFmtId="0" fontId="1" fillId="0" borderId="0" xfId="0" applyFont="1" applyFill="1"/>
    <xf numFmtId="3" fontId="1" fillId="0" borderId="0" xfId="0" applyNumberFormat="1" applyFont="1"/>
    <xf numFmtId="4" fontId="1" fillId="0" borderId="0" xfId="0" applyNumberFormat="1" applyFont="1"/>
    <xf numFmtId="0" fontId="5" fillId="0" borderId="0" xfId="0" applyFont="1" applyAlignment="1">
      <alignment horizontal="left"/>
    </xf>
    <xf numFmtId="0" fontId="11" fillId="0" borderId="0" xfId="0" applyFont="1" applyFill="1" applyBorder="1" applyAlignment="1">
      <alignment horizontal="center"/>
    </xf>
    <xf numFmtId="4" fontId="11" fillId="0" borderId="0" xfId="0" applyNumberFormat="1" applyFont="1" applyFill="1" applyBorder="1"/>
    <xf numFmtId="0" fontId="12" fillId="0" borderId="0" xfId="0" applyFont="1"/>
    <xf numFmtId="0" fontId="11" fillId="0" borderId="0" xfId="0" applyFont="1"/>
    <xf numFmtId="0" fontId="13" fillId="0" borderId="0" xfId="0" applyFont="1"/>
    <xf numFmtId="0" fontId="13" fillId="0" borderId="0" xfId="0" applyFont="1" applyFill="1"/>
    <xf numFmtId="0" fontId="9" fillId="0" borderId="0" xfId="0" applyFont="1"/>
    <xf numFmtId="0" fontId="14" fillId="0" borderId="0" xfId="0" applyFont="1" applyFill="1"/>
    <xf numFmtId="4" fontId="14" fillId="0" borderId="0" xfId="0" applyNumberFormat="1" applyFont="1" applyFill="1" applyBorder="1" applyAlignment="1">
      <alignment vertical="center"/>
    </xf>
    <xf numFmtId="0" fontId="2" fillId="0" borderId="0" xfId="0" applyFont="1" applyFill="1" applyBorder="1"/>
    <xf numFmtId="0" fontId="15" fillId="0" borderId="1" xfId="0" applyFont="1" applyFill="1" applyBorder="1" applyAlignment="1">
      <alignment horizontal="centerContinuous" vertical="center"/>
    </xf>
    <xf numFmtId="0" fontId="16" fillId="0" borderId="1" xfId="0" applyFont="1" applyFill="1" applyBorder="1" applyAlignment="1">
      <alignment horizontal="center"/>
    </xf>
    <xf numFmtId="4" fontId="16" fillId="0" borderId="1" xfId="0" applyNumberFormat="1" applyFont="1" applyFill="1" applyBorder="1"/>
    <xf numFmtId="165" fontId="16" fillId="0" borderId="1" xfId="1" applyFont="1" applyFill="1" applyBorder="1" applyAlignment="1">
      <alignment horizontal="center"/>
    </xf>
    <xf numFmtId="2" fontId="16" fillId="0" borderId="1" xfId="0" applyNumberFormat="1" applyFont="1" applyFill="1" applyBorder="1" applyAlignment="1">
      <alignment horizontal="center"/>
    </xf>
    <xf numFmtId="3" fontId="15" fillId="0" borderId="1" xfId="0" applyNumberFormat="1" applyFont="1" applyFill="1" applyBorder="1" applyAlignment="1">
      <alignment horizontal="center"/>
    </xf>
    <xf numFmtId="3" fontId="15" fillId="0" borderId="1" xfId="0" applyNumberFormat="1" applyFont="1" applyFill="1" applyBorder="1" applyAlignment="1">
      <alignment horizontal="right"/>
    </xf>
    <xf numFmtId="4" fontId="15" fillId="0" borderId="1" xfId="0" applyNumberFormat="1" applyFont="1" applyFill="1" applyBorder="1" applyAlignment="1">
      <alignment horizontal="right"/>
    </xf>
    <xf numFmtId="0" fontId="15" fillId="0" borderId="0" xfId="0" applyFont="1" applyFill="1" applyBorder="1"/>
    <xf numFmtId="2" fontId="16" fillId="0" borderId="0" xfId="0" applyNumberFormat="1" applyFont="1" applyFill="1" applyBorder="1" applyAlignment="1">
      <alignment horizontal="center"/>
    </xf>
    <xf numFmtId="0" fontId="16" fillId="0" borderId="0" xfId="0" applyFont="1" applyFill="1" applyBorder="1" applyAlignment="1">
      <alignment horizontal="center"/>
    </xf>
    <xf numFmtId="3" fontId="16" fillId="0" borderId="0" xfId="0" applyNumberFormat="1" applyFont="1" applyFill="1" applyBorder="1"/>
    <xf numFmtId="4" fontId="16" fillId="0" borderId="0" xfId="0" applyNumberFormat="1" applyFont="1" applyFill="1" applyBorder="1"/>
    <xf numFmtId="0" fontId="16" fillId="0" borderId="0" xfId="0" applyFont="1" applyFill="1"/>
    <xf numFmtId="0" fontId="15" fillId="0" borderId="1" xfId="0" applyFont="1" applyFill="1" applyBorder="1" applyAlignment="1">
      <alignment horizontal="left" vertical="center"/>
    </xf>
    <xf numFmtId="3" fontId="17" fillId="0" borderId="0" xfId="0" applyNumberFormat="1" applyFont="1" applyFill="1" applyBorder="1"/>
    <xf numFmtId="0" fontId="18" fillId="0" borderId="0" xfId="0" applyFont="1" applyFill="1" applyBorder="1" applyAlignment="1">
      <alignment horizontal="center"/>
    </xf>
    <xf numFmtId="4" fontId="18" fillId="0" borderId="0" xfId="0" applyNumberFormat="1" applyFont="1" applyFill="1" applyBorder="1" applyAlignment="1">
      <alignment horizontal="right"/>
    </xf>
    <xf numFmtId="4" fontId="18" fillId="0" borderId="0" xfId="0" applyNumberFormat="1" applyFont="1" applyFill="1" applyBorder="1"/>
    <xf numFmtId="4" fontId="0" fillId="0" borderId="0" xfId="0" applyNumberFormat="1" applyFont="1" applyFill="1"/>
    <xf numFmtId="3" fontId="5" fillId="0" borderId="0" xfId="0" applyNumberFormat="1" applyFont="1"/>
    <xf numFmtId="0" fontId="20" fillId="0" borderId="0" xfId="0" applyFont="1"/>
    <xf numFmtId="0" fontId="15" fillId="0" borderId="1" xfId="0" applyFont="1" applyFill="1" applyBorder="1" applyAlignment="1">
      <alignment horizontal="center" vertical="center" wrapText="1"/>
    </xf>
    <xf numFmtId="3" fontId="16" fillId="0" borderId="1" xfId="0" applyNumberFormat="1" applyFont="1" applyFill="1" applyBorder="1" applyAlignment="1"/>
    <xf numFmtId="4" fontId="16" fillId="0" borderId="1" xfId="0" applyNumberFormat="1" applyFont="1" applyFill="1" applyBorder="1" applyAlignment="1"/>
    <xf numFmtId="0" fontId="15" fillId="0" borderId="1" xfId="0" applyFont="1" applyFill="1" applyBorder="1" applyAlignment="1">
      <alignment horizontal="center"/>
    </xf>
    <xf numFmtId="0" fontId="15" fillId="0" borderId="1" xfId="0" applyFont="1" applyFill="1" applyBorder="1" applyAlignment="1"/>
    <xf numFmtId="3" fontId="0" fillId="0" borderId="0" xfId="0" applyNumberFormat="1" applyFont="1" applyFill="1"/>
    <xf numFmtId="0" fontId="7" fillId="0" borderId="2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center" wrapText="1"/>
    </xf>
    <xf numFmtId="0" fontId="2" fillId="0" borderId="0" xfId="0" applyFont="1" applyFill="1" applyAlignment="1"/>
    <xf numFmtId="0" fontId="16" fillId="0" borderId="0" xfId="0" applyFont="1" applyFill="1" applyBorder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15" fillId="0" borderId="0" xfId="0" applyFont="1" applyFill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4" fontId="15" fillId="0" borderId="1" xfId="0" applyNumberFormat="1" applyFont="1" applyFill="1" applyBorder="1"/>
    <xf numFmtId="4" fontId="10" fillId="0" borderId="1" xfId="0" applyNumberFormat="1" applyFont="1" applyFill="1" applyBorder="1"/>
    <xf numFmtId="0" fontId="15" fillId="0" borderId="0" xfId="0" applyFont="1" applyFill="1" applyBorder="1" applyAlignment="1">
      <alignment horizontal="left"/>
    </xf>
    <xf numFmtId="0" fontId="15" fillId="0" borderId="0" xfId="0" applyFont="1" applyFill="1"/>
    <xf numFmtId="0" fontId="16" fillId="0" borderId="0" xfId="0" applyFont="1" applyFill="1" applyBorder="1" applyAlignment="1">
      <alignment wrapText="1"/>
    </xf>
    <xf numFmtId="3" fontId="16" fillId="0" borderId="0" xfId="0" applyNumberFormat="1" applyFont="1" applyFill="1"/>
    <xf numFmtId="4" fontId="16" fillId="0" borderId="0" xfId="0" applyNumberFormat="1" applyFont="1" applyFill="1"/>
    <xf numFmtId="0" fontId="5" fillId="0" borderId="0" xfId="0" applyFont="1" applyFill="1" applyAlignment="1">
      <alignment horizontal="left"/>
    </xf>
    <xf numFmtId="0" fontId="11" fillId="0" borderId="0" xfId="0" applyFont="1" applyFill="1"/>
    <xf numFmtId="0" fontId="18" fillId="0" borderId="0" xfId="0" applyFont="1" applyFill="1" applyBorder="1" applyAlignment="1">
      <alignment horizontal="left"/>
    </xf>
    <xf numFmtId="0" fontId="18" fillId="0" borderId="0" xfId="0" applyFont="1" applyFill="1" applyAlignment="1">
      <alignment vertical="center"/>
    </xf>
    <xf numFmtId="0" fontId="18" fillId="0" borderId="0" xfId="0" applyFont="1" applyFill="1" applyAlignment="1">
      <alignment horizontal="left" vertical="center" wrapText="1"/>
    </xf>
    <xf numFmtId="0" fontId="13" fillId="0" borderId="0" xfId="0" applyFont="1" applyFill="1" applyAlignment="1">
      <alignment horizontal="right"/>
    </xf>
    <xf numFmtId="164" fontId="0" fillId="0" borderId="0" xfId="0" applyNumberFormat="1" applyFont="1" applyFill="1"/>
    <xf numFmtId="0" fontId="0" fillId="0" borderId="0" xfId="0" applyFont="1" applyFill="1"/>
    <xf numFmtId="4" fontId="0" fillId="0" borderId="0" xfId="0" applyNumberFormat="1" applyFont="1" applyFill="1" applyBorder="1"/>
    <xf numFmtId="0" fontId="0" fillId="0" borderId="0" xfId="0" applyFont="1" applyFill="1" applyBorder="1"/>
    <xf numFmtId="0" fontId="21" fillId="0" borderId="0" xfId="0" applyFont="1" applyAlignment="1">
      <alignment horizontal="left"/>
    </xf>
    <xf numFmtId="0" fontId="10" fillId="0" borderId="0" xfId="0" applyFont="1" applyAlignment="1">
      <alignment horizontal="center" vertical="center"/>
    </xf>
    <xf numFmtId="0" fontId="19" fillId="0" borderId="0" xfId="0" applyFont="1" applyAlignment="1">
      <alignment horizontal="left" wrapText="1"/>
    </xf>
    <xf numFmtId="0" fontId="15" fillId="0" borderId="1" xfId="0" applyFont="1" applyFill="1" applyBorder="1" applyAlignment="1">
      <alignment horizontal="center" vertical="center" wrapText="1"/>
    </xf>
    <xf numFmtId="0" fontId="16" fillId="0" borderId="1" xfId="0" applyFont="1" applyBorder="1"/>
    <xf numFmtId="0" fontId="16" fillId="0" borderId="10" xfId="0" applyFont="1" applyFill="1" applyBorder="1" applyAlignment="1">
      <alignment horizontal="left" wrapText="1"/>
    </xf>
    <xf numFmtId="0" fontId="16" fillId="0" borderId="11" xfId="0" applyFont="1" applyFill="1" applyBorder="1" applyAlignment="1">
      <alignment horizontal="left" wrapText="1"/>
    </xf>
    <xf numFmtId="0" fontId="16" fillId="0" borderId="12" xfId="0" applyFont="1" applyFill="1" applyBorder="1" applyAlignment="1">
      <alignment horizontal="left" wrapText="1"/>
    </xf>
    <xf numFmtId="0" fontId="15" fillId="0" borderId="10" xfId="0" applyFont="1" applyFill="1" applyBorder="1" applyAlignment="1">
      <alignment horizontal="left"/>
    </xf>
    <xf numFmtId="0" fontId="15" fillId="0" borderId="11" xfId="0" applyFont="1" applyFill="1" applyBorder="1" applyAlignment="1">
      <alignment horizontal="left"/>
    </xf>
    <xf numFmtId="0" fontId="15" fillId="0" borderId="12" xfId="0" applyFont="1" applyFill="1" applyBorder="1" applyAlignment="1">
      <alignment horizontal="left"/>
    </xf>
    <xf numFmtId="0" fontId="16" fillId="0" borderId="0" xfId="0" applyFont="1" applyFill="1" applyAlignment="1">
      <alignment horizontal="left" wrapText="1"/>
    </xf>
    <xf numFmtId="0" fontId="7" fillId="2" borderId="1" xfId="0" applyFont="1" applyFill="1" applyBorder="1" applyAlignment="1">
      <alignment horizontal="center" vertical="center" wrapText="1"/>
    </xf>
    <xf numFmtId="0" fontId="15" fillId="0" borderId="0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/>
    </xf>
    <xf numFmtId="0" fontId="15" fillId="0" borderId="7" xfId="0" applyFont="1" applyFill="1" applyBorder="1" applyAlignment="1">
      <alignment horizontal="center" vertical="center"/>
    </xf>
    <xf numFmtId="0" fontId="15" fillId="0" borderId="8" xfId="0" applyFont="1" applyFill="1" applyBorder="1" applyAlignment="1">
      <alignment horizontal="center" vertical="center"/>
    </xf>
    <xf numFmtId="0" fontId="15" fillId="0" borderId="9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V50"/>
  <sheetViews>
    <sheetView tabSelected="1" topLeftCell="A16" zoomScale="90" zoomScaleNormal="90" zoomScaleSheetLayoutView="70" workbookViewId="0">
      <selection activeCell="C12" sqref="C12:C21"/>
    </sheetView>
  </sheetViews>
  <sheetFormatPr defaultRowHeight="12.75" outlineLevelCol="1" x14ac:dyDescent="0.2"/>
  <cols>
    <col min="1" max="1" width="5" style="21" customWidth="1"/>
    <col min="2" max="2" width="24.28515625" style="21" customWidth="1"/>
    <col min="3" max="3" width="12.5703125" style="21" customWidth="1"/>
    <col min="4" max="4" width="11.140625" style="22" customWidth="1"/>
    <col min="5" max="5" width="11" style="22" customWidth="1"/>
    <col min="6" max="6" width="9.7109375" style="22" customWidth="1"/>
    <col min="7" max="7" width="10.85546875" style="22" hidden="1" customWidth="1" outlineLevel="1"/>
    <col min="8" max="8" width="10.28515625" style="21" customWidth="1" collapsed="1"/>
    <col min="9" max="9" width="9" style="21" customWidth="1"/>
    <col min="10" max="10" width="9.140625" style="21" customWidth="1"/>
    <col min="11" max="11" width="13" style="22" customWidth="1"/>
    <col min="12" max="12" width="15.7109375" style="21" customWidth="1"/>
    <col min="13" max="13" width="21.28515625" style="21" hidden="1" customWidth="1" outlineLevel="1"/>
    <col min="14" max="14" width="23.28515625" style="21" hidden="1" customWidth="1" outlineLevel="1"/>
    <col min="15" max="15" width="9.140625" style="21" collapsed="1"/>
    <col min="16" max="16" width="8.42578125" style="21" customWidth="1"/>
    <col min="17" max="17" width="9.140625" style="21"/>
    <col min="18" max="18" width="10" style="21" bestFit="1" customWidth="1"/>
    <col min="19" max="19" width="9.28515625" style="21" customWidth="1"/>
    <col min="20" max="16384" width="9.140625" style="21"/>
  </cols>
  <sheetData>
    <row r="1" spans="1:19" s="1" customFormat="1" ht="21.75" customHeight="1" x14ac:dyDescent="0.25">
      <c r="B1" s="2"/>
      <c r="D1" s="3"/>
      <c r="E1" s="3"/>
      <c r="F1" s="3"/>
      <c r="G1" s="3"/>
      <c r="K1" s="3"/>
      <c r="L1" s="4" t="s">
        <v>0</v>
      </c>
      <c r="M1" s="2"/>
      <c r="N1" s="2"/>
    </row>
    <row r="2" spans="1:19" s="1" customFormat="1" ht="17.25" customHeight="1" x14ac:dyDescent="0.25">
      <c r="B2" s="2"/>
      <c r="D2" s="3"/>
      <c r="E2" s="3"/>
      <c r="F2" s="3"/>
      <c r="G2" s="3"/>
      <c r="K2" s="3"/>
      <c r="L2" s="25" t="s">
        <v>42</v>
      </c>
      <c r="M2" s="6"/>
      <c r="N2" s="6"/>
    </row>
    <row r="3" spans="1:19" s="1" customFormat="1" ht="17.25" customHeight="1" x14ac:dyDescent="0.25">
      <c r="D3" s="3"/>
      <c r="E3" s="3"/>
      <c r="F3" s="3"/>
      <c r="G3" s="3"/>
      <c r="K3" s="88" t="s">
        <v>39</v>
      </c>
      <c r="L3" s="4"/>
      <c r="M3" s="6"/>
      <c r="N3" s="6"/>
    </row>
    <row r="4" spans="1:19" s="1" customFormat="1" ht="21.75" customHeight="1" x14ac:dyDescent="0.25">
      <c r="D4" s="3"/>
      <c r="E4" s="3"/>
      <c r="F4" s="3"/>
      <c r="G4" s="3"/>
      <c r="K4" s="3"/>
    </row>
    <row r="5" spans="1:19" s="7" customFormat="1" ht="27" customHeight="1" x14ac:dyDescent="0.2">
      <c r="A5" s="89" t="s">
        <v>1</v>
      </c>
      <c r="B5" s="89"/>
      <c r="C5" s="89"/>
      <c r="D5" s="89"/>
      <c r="E5" s="89"/>
      <c r="F5" s="89"/>
      <c r="G5" s="89"/>
      <c r="H5" s="89"/>
      <c r="I5" s="89"/>
      <c r="J5" s="89"/>
      <c r="K5" s="89"/>
      <c r="L5" s="89"/>
      <c r="M5" s="89"/>
      <c r="N5" s="89"/>
    </row>
    <row r="6" spans="1:19" s="1" customFormat="1" ht="18" hidden="1" x14ac:dyDescent="0.25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</row>
    <row r="7" spans="1:19" s="1" customFormat="1" ht="18" x14ac:dyDescent="0.25">
      <c r="A7" s="8"/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</row>
    <row r="8" spans="1:19" s="1" customFormat="1" ht="30.75" customHeight="1" x14ac:dyDescent="0.25">
      <c r="A8" s="8"/>
      <c r="B8" s="90" t="s">
        <v>2</v>
      </c>
      <c r="C8" s="90"/>
      <c r="D8" s="90"/>
      <c r="E8" s="90"/>
      <c r="F8" s="90"/>
      <c r="G8" s="90"/>
      <c r="H8" s="8"/>
      <c r="I8" s="8"/>
      <c r="J8" s="8"/>
      <c r="K8" s="8"/>
      <c r="L8" s="8" t="s">
        <v>3</v>
      </c>
      <c r="M8" s="8"/>
      <c r="N8" s="8"/>
    </row>
    <row r="9" spans="1:19" s="5" customFormat="1" ht="41.25" customHeight="1" x14ac:dyDescent="0.25">
      <c r="A9" s="91" t="s">
        <v>4</v>
      </c>
      <c r="B9" s="91" t="s">
        <v>5</v>
      </c>
      <c r="C9" s="91" t="s">
        <v>6</v>
      </c>
      <c r="D9" s="91" t="s">
        <v>37</v>
      </c>
      <c r="E9" s="91" t="s">
        <v>7</v>
      </c>
      <c r="F9" s="91" t="s">
        <v>8</v>
      </c>
      <c r="G9" s="92"/>
      <c r="H9" s="92"/>
      <c r="I9" s="92"/>
      <c r="J9" s="92"/>
      <c r="K9" s="91" t="s">
        <v>36</v>
      </c>
      <c r="L9" s="91" t="s">
        <v>9</v>
      </c>
      <c r="M9" s="9" t="s">
        <v>10</v>
      </c>
      <c r="N9" s="100" t="s">
        <v>11</v>
      </c>
    </row>
    <row r="10" spans="1:19" s="5" customFormat="1" ht="47.25" customHeight="1" x14ac:dyDescent="0.25">
      <c r="A10" s="91"/>
      <c r="B10" s="91"/>
      <c r="C10" s="91"/>
      <c r="D10" s="91"/>
      <c r="E10" s="91"/>
      <c r="F10" s="58" t="s">
        <v>12</v>
      </c>
      <c r="G10" s="58" t="s">
        <v>13</v>
      </c>
      <c r="H10" s="58" t="s">
        <v>14</v>
      </c>
      <c r="I10" s="58" t="s">
        <v>15</v>
      </c>
      <c r="J10" s="58" t="s">
        <v>16</v>
      </c>
      <c r="K10" s="91"/>
      <c r="L10" s="91"/>
      <c r="M10" s="10">
        <v>0.2</v>
      </c>
      <c r="N10" s="100"/>
    </row>
    <row r="11" spans="1:19" s="1" customFormat="1" ht="25.5" customHeight="1" x14ac:dyDescent="0.25">
      <c r="B11" s="50" t="s">
        <v>17</v>
      </c>
      <c r="C11" s="36"/>
      <c r="D11" s="50"/>
      <c r="E11" s="36"/>
      <c r="F11" s="36"/>
      <c r="G11" s="36"/>
      <c r="H11" s="36"/>
      <c r="I11" s="36"/>
      <c r="J11" s="36"/>
      <c r="K11" s="36"/>
      <c r="L11" s="36"/>
      <c r="M11" s="11"/>
      <c r="N11" s="11"/>
    </row>
    <row r="12" spans="1:19" s="3" customFormat="1" ht="21.95" customHeight="1" x14ac:dyDescent="0.25">
      <c r="A12" s="37">
        <v>1</v>
      </c>
      <c r="B12" s="37" t="s">
        <v>18</v>
      </c>
      <c r="C12" s="60"/>
      <c r="D12" s="37">
        <v>1</v>
      </c>
      <c r="E12" s="37">
        <f>SUM(F12:J12)</f>
        <v>15</v>
      </c>
      <c r="F12" s="37">
        <f>12+1</f>
        <v>13</v>
      </c>
      <c r="G12" s="37"/>
      <c r="H12" s="37">
        <v>1</v>
      </c>
      <c r="I12" s="37"/>
      <c r="J12" s="37">
        <v>1</v>
      </c>
      <c r="K12" s="59">
        <v>10991</v>
      </c>
      <c r="L12" s="60"/>
      <c r="M12" s="12">
        <f>L12*$M$10</f>
        <v>0</v>
      </c>
      <c r="N12" s="12">
        <f>L12+M12</f>
        <v>0</v>
      </c>
    </row>
    <row r="13" spans="1:19" s="3" customFormat="1" ht="21.95" customHeight="1" x14ac:dyDescent="0.25">
      <c r="A13" s="37">
        <f>A12+1</f>
        <v>2</v>
      </c>
      <c r="B13" s="37" t="s">
        <v>19</v>
      </c>
      <c r="C13" s="60"/>
      <c r="D13" s="37"/>
      <c r="E13" s="37">
        <f t="shared" ref="E13:E21" si="0">SUM(F13:J13)</f>
        <v>15</v>
      </c>
      <c r="F13" s="37">
        <f>13+1</f>
        <v>14</v>
      </c>
      <c r="G13" s="37"/>
      <c r="H13" s="37"/>
      <c r="I13" s="37">
        <f>2-1</f>
        <v>1</v>
      </c>
      <c r="J13" s="37"/>
      <c r="K13" s="59">
        <v>10585</v>
      </c>
      <c r="L13" s="60"/>
      <c r="M13" s="12">
        <f t="shared" ref="M13:M21" si="1">L13*$M$10</f>
        <v>0</v>
      </c>
      <c r="N13" s="12">
        <f t="shared" ref="N13:N17" si="2">L13+M13</f>
        <v>0</v>
      </c>
    </row>
    <row r="14" spans="1:19" s="1" customFormat="1" ht="21.95" customHeight="1" x14ac:dyDescent="0.25">
      <c r="A14" s="37">
        <f>A13+1</f>
        <v>3</v>
      </c>
      <c r="B14" s="37" t="s">
        <v>20</v>
      </c>
      <c r="C14" s="60"/>
      <c r="D14" s="37"/>
      <c r="E14" s="37">
        <f t="shared" si="0"/>
        <v>5</v>
      </c>
      <c r="F14" s="37">
        <f>5-1+1+1-1</f>
        <v>5</v>
      </c>
      <c r="G14" s="39">
        <f>1-1</f>
        <v>0</v>
      </c>
      <c r="H14" s="39">
        <f>1-1</f>
        <v>0</v>
      </c>
      <c r="I14" s="37"/>
      <c r="J14" s="37"/>
      <c r="K14" s="59">
        <v>3650</v>
      </c>
      <c r="L14" s="60"/>
      <c r="M14" s="12">
        <f t="shared" si="1"/>
        <v>0</v>
      </c>
      <c r="N14" s="12">
        <f t="shared" si="2"/>
        <v>0</v>
      </c>
    </row>
    <row r="15" spans="1:19" s="1" customFormat="1" ht="69" customHeight="1" x14ac:dyDescent="0.25">
      <c r="A15" s="37" t="s">
        <v>21</v>
      </c>
      <c r="B15" s="65" t="s">
        <v>41</v>
      </c>
      <c r="C15" s="60"/>
      <c r="D15" s="37"/>
      <c r="E15" s="37">
        <f t="shared" si="0"/>
        <v>1</v>
      </c>
      <c r="F15" s="37">
        <v>1</v>
      </c>
      <c r="G15" s="39"/>
      <c r="H15" s="39"/>
      <c r="I15" s="37"/>
      <c r="J15" s="37"/>
      <c r="K15" s="59">
        <v>730</v>
      </c>
      <c r="L15" s="60"/>
      <c r="M15" s="12">
        <f t="shared" ref="M15" si="3">L15*$M$10</f>
        <v>0</v>
      </c>
      <c r="N15" s="12">
        <f t="shared" ref="N15" si="4">L15+M15</f>
        <v>0</v>
      </c>
    </row>
    <row r="16" spans="1:19" s="1" customFormat="1" ht="68.25" customHeight="1" x14ac:dyDescent="0.25">
      <c r="A16" s="37" t="s">
        <v>40</v>
      </c>
      <c r="B16" s="65" t="s">
        <v>38</v>
      </c>
      <c r="C16" s="60"/>
      <c r="D16" s="37"/>
      <c r="E16" s="37">
        <f t="shared" si="0"/>
        <v>1</v>
      </c>
      <c r="F16" s="37">
        <v>1</v>
      </c>
      <c r="G16" s="37"/>
      <c r="H16" s="39">
        <f>1-1</f>
        <v>0</v>
      </c>
      <c r="I16" s="37"/>
      <c r="J16" s="37"/>
      <c r="K16" s="59">
        <v>730</v>
      </c>
      <c r="L16" s="60"/>
      <c r="M16" s="12">
        <f t="shared" si="1"/>
        <v>0</v>
      </c>
      <c r="N16" s="12">
        <f t="shared" si="2"/>
        <v>0</v>
      </c>
      <c r="S16" s="56"/>
    </row>
    <row r="17" spans="1:22" s="1" customFormat="1" ht="21.95" customHeight="1" x14ac:dyDescent="0.25">
      <c r="A17" s="37">
        <f>A14+1</f>
        <v>4</v>
      </c>
      <c r="B17" s="37" t="s">
        <v>22</v>
      </c>
      <c r="C17" s="60"/>
      <c r="D17" s="37">
        <v>1</v>
      </c>
      <c r="E17" s="37">
        <f t="shared" si="0"/>
        <v>15</v>
      </c>
      <c r="F17" s="37">
        <f>16-1</f>
        <v>15</v>
      </c>
      <c r="G17" s="37"/>
      <c r="H17" s="37"/>
      <c r="I17" s="37"/>
      <c r="J17" s="37"/>
      <c r="K17" s="59">
        <v>11680</v>
      </c>
      <c r="L17" s="60"/>
      <c r="M17" s="12">
        <f t="shared" si="1"/>
        <v>0</v>
      </c>
      <c r="N17" s="12">
        <f t="shared" si="2"/>
        <v>0</v>
      </c>
      <c r="O17" s="57"/>
      <c r="S17" s="57"/>
    </row>
    <row r="18" spans="1:22" s="1" customFormat="1" ht="25.5" customHeight="1" x14ac:dyDescent="0.25">
      <c r="A18" s="66"/>
      <c r="B18" s="61" t="s">
        <v>23</v>
      </c>
      <c r="C18" s="60"/>
      <c r="D18" s="61"/>
      <c r="E18" s="61"/>
      <c r="F18" s="61"/>
      <c r="G18" s="61"/>
      <c r="H18" s="61"/>
      <c r="I18" s="61"/>
      <c r="J18" s="61"/>
      <c r="K18" s="61"/>
      <c r="L18" s="61"/>
      <c r="M18" s="11"/>
      <c r="N18" s="11"/>
    </row>
    <row r="19" spans="1:22" s="3" customFormat="1" ht="21.95" customHeight="1" x14ac:dyDescent="0.25">
      <c r="A19" s="37">
        <v>5</v>
      </c>
      <c r="B19" s="37" t="s">
        <v>24</v>
      </c>
      <c r="C19" s="60"/>
      <c r="D19" s="37"/>
      <c r="E19" s="37">
        <f t="shared" si="0"/>
        <v>8</v>
      </c>
      <c r="F19" s="37">
        <f>2+1+1+1</f>
        <v>5</v>
      </c>
      <c r="G19" s="37"/>
      <c r="H19" s="37">
        <f>4-1-1+1</f>
        <v>3</v>
      </c>
      <c r="I19" s="37"/>
      <c r="J19" s="37"/>
      <c r="K19" s="59">
        <v>5107</v>
      </c>
      <c r="L19" s="60"/>
      <c r="M19" s="12">
        <f t="shared" si="1"/>
        <v>0</v>
      </c>
      <c r="N19" s="12">
        <f t="shared" ref="N19" si="5">L19+M19</f>
        <v>0</v>
      </c>
      <c r="O19" s="13"/>
    </row>
    <row r="20" spans="1:22" s="1" customFormat="1" ht="25.5" customHeight="1" x14ac:dyDescent="0.25">
      <c r="A20" s="61" t="s">
        <v>25</v>
      </c>
      <c r="B20" s="61"/>
      <c r="C20" s="60"/>
      <c r="D20" s="61"/>
      <c r="E20" s="61"/>
      <c r="F20" s="61"/>
      <c r="G20" s="61"/>
      <c r="H20" s="61"/>
      <c r="I20" s="61"/>
      <c r="J20" s="61"/>
      <c r="K20" s="61"/>
      <c r="L20" s="61"/>
      <c r="M20" s="11"/>
      <c r="N20" s="11"/>
    </row>
    <row r="21" spans="1:22" s="1" customFormat="1" ht="34.5" customHeight="1" x14ac:dyDescent="0.25">
      <c r="A21" s="37">
        <f>A19+1</f>
        <v>6</v>
      </c>
      <c r="B21" s="65" t="s">
        <v>26</v>
      </c>
      <c r="C21" s="60"/>
      <c r="D21" s="37"/>
      <c r="E21" s="37">
        <f t="shared" si="0"/>
        <v>4</v>
      </c>
      <c r="F21" s="37">
        <f>1+1+1</f>
        <v>3</v>
      </c>
      <c r="G21" s="37"/>
      <c r="H21" s="37">
        <f>4-1-1-1</f>
        <v>1</v>
      </c>
      <c r="I21" s="37"/>
      <c r="J21" s="37"/>
      <c r="K21" s="59">
        <v>2735</v>
      </c>
      <c r="L21" s="60"/>
      <c r="M21" s="12">
        <f t="shared" si="1"/>
        <v>0</v>
      </c>
      <c r="N21" s="12">
        <f t="shared" ref="N21" si="6">L21+M21</f>
        <v>0</v>
      </c>
      <c r="O21" s="13"/>
    </row>
    <row r="22" spans="1:22" s="1" customFormat="1" ht="30.75" customHeight="1" x14ac:dyDescent="0.3">
      <c r="A22" s="62" t="s">
        <v>27</v>
      </c>
      <c r="B22" s="65"/>
      <c r="C22" s="40"/>
      <c r="D22" s="41">
        <f>SUM(D12:D17,D19,D21)</f>
        <v>2</v>
      </c>
      <c r="E22" s="41">
        <f t="shared" ref="E22:J22" si="7">SUM(E12:E21)</f>
        <v>64</v>
      </c>
      <c r="F22" s="41">
        <f t="shared" si="7"/>
        <v>57</v>
      </c>
      <c r="G22" s="41">
        <f t="shared" si="7"/>
        <v>0</v>
      </c>
      <c r="H22" s="41">
        <f t="shared" si="7"/>
        <v>5</v>
      </c>
      <c r="I22" s="41">
        <f t="shared" si="7"/>
        <v>1</v>
      </c>
      <c r="J22" s="41">
        <f t="shared" si="7"/>
        <v>1</v>
      </c>
      <c r="K22" s="42">
        <f>SUM(K12:K17,K19,K21)</f>
        <v>46208</v>
      </c>
      <c r="L22" s="43"/>
      <c r="M22" s="14">
        <f>SUM(M12:M17,M19,M21)</f>
        <v>0</v>
      </c>
      <c r="N22" s="14">
        <f>SUM(N12:N17,N19,N21)</f>
        <v>0</v>
      </c>
      <c r="O22" s="13"/>
    </row>
    <row r="23" spans="1:22" s="1" customFormat="1" ht="30.75" customHeight="1" x14ac:dyDescent="0.25">
      <c r="A23" s="44"/>
      <c r="B23" s="67"/>
      <c r="C23" s="45"/>
      <c r="D23" s="46"/>
      <c r="E23" s="46"/>
      <c r="F23" s="46"/>
      <c r="G23" s="46"/>
      <c r="H23" s="46"/>
      <c r="I23" s="46"/>
      <c r="J23" s="46"/>
      <c r="K23" s="47"/>
      <c r="L23" s="3"/>
      <c r="M23" s="17"/>
      <c r="N23" s="17"/>
      <c r="O23" s="13"/>
    </row>
    <row r="24" spans="1:22" s="1" customFormat="1" ht="24" customHeight="1" x14ac:dyDescent="0.25">
      <c r="A24" s="44"/>
      <c r="B24" s="67"/>
      <c r="C24" s="45"/>
      <c r="D24" s="46"/>
      <c r="E24" s="46"/>
      <c r="F24" s="46"/>
      <c r="G24" s="46"/>
      <c r="H24" s="46"/>
      <c r="I24" s="46"/>
      <c r="J24" s="46"/>
      <c r="K24" s="47"/>
      <c r="L24" s="48"/>
      <c r="M24" s="68"/>
      <c r="N24" s="17"/>
      <c r="O24" s="13"/>
    </row>
    <row r="25" spans="1:22" s="1" customFormat="1" ht="21.75" customHeight="1" x14ac:dyDescent="0.25">
      <c r="A25" s="44"/>
      <c r="B25" s="101" t="s">
        <v>28</v>
      </c>
      <c r="C25" s="101"/>
      <c r="D25" s="101"/>
      <c r="E25" s="101"/>
      <c r="F25" s="101"/>
      <c r="G25" s="101"/>
      <c r="H25" s="46"/>
      <c r="I25" s="46"/>
      <c r="J25" s="46"/>
      <c r="K25" s="47"/>
      <c r="L25" s="69" t="s">
        <v>29</v>
      </c>
      <c r="M25" s="70"/>
      <c r="N25" s="18"/>
      <c r="O25" s="13"/>
    </row>
    <row r="26" spans="1:22" s="1" customFormat="1" ht="36.75" customHeight="1" x14ac:dyDescent="0.25">
      <c r="A26" s="102" t="s">
        <v>4</v>
      </c>
      <c r="B26" s="104" t="s">
        <v>30</v>
      </c>
      <c r="C26" s="105"/>
      <c r="D26" s="105"/>
      <c r="E26" s="105"/>
      <c r="F26" s="105"/>
      <c r="G26" s="105"/>
      <c r="H26" s="105"/>
      <c r="I26" s="105"/>
      <c r="J26" s="105"/>
      <c r="K26" s="106"/>
      <c r="L26" s="102" t="s">
        <v>9</v>
      </c>
      <c r="M26" s="64" t="s">
        <v>10</v>
      </c>
      <c r="N26" s="110" t="s">
        <v>11</v>
      </c>
    </row>
    <row r="27" spans="1:22" s="1" customFormat="1" ht="18" x14ac:dyDescent="0.25">
      <c r="A27" s="103"/>
      <c r="B27" s="107"/>
      <c r="C27" s="108"/>
      <c r="D27" s="108"/>
      <c r="E27" s="108"/>
      <c r="F27" s="108"/>
      <c r="G27" s="108"/>
      <c r="H27" s="108"/>
      <c r="I27" s="108"/>
      <c r="J27" s="108"/>
      <c r="K27" s="109"/>
      <c r="L27" s="103"/>
      <c r="M27" s="19">
        <v>0.2</v>
      </c>
      <c r="N27" s="111"/>
    </row>
    <row r="28" spans="1:22" s="1" customFormat="1" ht="36" customHeight="1" x14ac:dyDescent="0.25">
      <c r="A28" s="37">
        <v>1</v>
      </c>
      <c r="B28" s="93" t="s">
        <v>31</v>
      </c>
      <c r="C28" s="94"/>
      <c r="D28" s="94"/>
      <c r="E28" s="94"/>
      <c r="F28" s="94"/>
      <c r="G28" s="94"/>
      <c r="H28" s="94"/>
      <c r="I28" s="94"/>
      <c r="J28" s="94"/>
      <c r="K28" s="95"/>
      <c r="L28" s="38"/>
      <c r="M28" s="12">
        <f>L28*$M$27</f>
        <v>0</v>
      </c>
      <c r="N28" s="12">
        <f>L28+M28</f>
        <v>0</v>
      </c>
      <c r="O28" s="13"/>
    </row>
    <row r="29" spans="1:22" s="20" customFormat="1" ht="30.75" customHeight="1" x14ac:dyDescent="0.25">
      <c r="A29" s="96" t="s">
        <v>27</v>
      </c>
      <c r="B29" s="97"/>
      <c r="C29" s="97"/>
      <c r="D29" s="97"/>
      <c r="E29" s="97"/>
      <c r="F29" s="97"/>
      <c r="G29" s="97"/>
      <c r="H29" s="97"/>
      <c r="I29" s="97"/>
      <c r="J29" s="97"/>
      <c r="K29" s="98"/>
      <c r="L29" s="71"/>
      <c r="M29" s="72">
        <f t="shared" ref="M29:N29" si="8">M28</f>
        <v>0</v>
      </c>
      <c r="N29" s="72">
        <f t="shared" si="8"/>
        <v>0</v>
      </c>
      <c r="O29" s="5"/>
      <c r="P29" s="5"/>
      <c r="Q29" s="5"/>
      <c r="R29" s="5"/>
      <c r="S29" s="5"/>
      <c r="T29" s="5"/>
      <c r="U29" s="5"/>
      <c r="V29" s="5"/>
    </row>
    <row r="30" spans="1:22" ht="26.25" customHeight="1" x14ac:dyDescent="0.25">
      <c r="A30" s="73"/>
      <c r="B30" s="46"/>
      <c r="C30" s="46"/>
      <c r="D30" s="49"/>
      <c r="E30" s="74"/>
      <c r="F30" s="75"/>
      <c r="G30" s="74"/>
      <c r="H30" s="75"/>
      <c r="I30" s="75"/>
      <c r="J30" s="75"/>
      <c r="K30" s="76"/>
      <c r="L30" s="77"/>
      <c r="M30" s="55"/>
      <c r="N30" s="84"/>
    </row>
    <row r="31" spans="1:22" s="1" customFormat="1" ht="30.75" customHeight="1" x14ac:dyDescent="0.25">
      <c r="A31" s="46"/>
      <c r="B31" s="99" t="s">
        <v>32</v>
      </c>
      <c r="C31" s="99"/>
      <c r="D31" s="99"/>
      <c r="E31" s="99"/>
      <c r="F31" s="99"/>
      <c r="G31" s="99"/>
      <c r="H31" s="99"/>
      <c r="I31" s="99"/>
      <c r="J31" s="99"/>
      <c r="K31" s="99"/>
      <c r="L31" s="48"/>
      <c r="M31" s="17"/>
      <c r="N31" s="17"/>
    </row>
    <row r="32" spans="1:22" s="1" customFormat="1" ht="17.25" customHeight="1" x14ac:dyDescent="0.25">
      <c r="A32" s="15"/>
      <c r="B32" s="78"/>
      <c r="C32" s="78"/>
      <c r="D32" s="78"/>
      <c r="E32" s="78"/>
      <c r="F32" s="78"/>
      <c r="G32" s="78"/>
      <c r="H32" s="78"/>
      <c r="I32" s="78"/>
      <c r="J32" s="78"/>
      <c r="K32" s="16"/>
      <c r="L32" s="17"/>
      <c r="M32" s="17"/>
      <c r="N32" s="17"/>
    </row>
    <row r="33" spans="1:22" s="1" customFormat="1" ht="45" customHeight="1" x14ac:dyDescent="0.25">
      <c r="A33" s="15"/>
      <c r="B33" s="78"/>
      <c r="C33" s="78"/>
      <c r="D33" s="78"/>
      <c r="E33" s="78"/>
      <c r="F33" s="78"/>
      <c r="G33" s="78"/>
      <c r="H33" s="78"/>
      <c r="I33" s="78"/>
      <c r="J33" s="78"/>
      <c r="K33" s="16"/>
      <c r="L33" s="17"/>
      <c r="M33" s="17"/>
      <c r="N33" s="17"/>
    </row>
    <row r="34" spans="1:22" s="29" customFormat="1" ht="24" customHeight="1" x14ac:dyDescent="0.3">
      <c r="A34" s="79"/>
      <c r="B34" s="80" t="s">
        <v>33</v>
      </c>
      <c r="C34" s="80"/>
      <c r="D34" s="52"/>
      <c r="E34" s="52"/>
      <c r="F34" s="52"/>
      <c r="G34" s="52"/>
      <c r="H34" s="52"/>
      <c r="I34" s="52"/>
      <c r="J34" s="52"/>
      <c r="K34" s="51"/>
      <c r="L34" s="27"/>
      <c r="M34" s="27"/>
      <c r="N34" s="27"/>
      <c r="O34" s="28"/>
      <c r="P34" s="28"/>
      <c r="Q34" s="28"/>
      <c r="R34" s="28"/>
      <c r="S34" s="28"/>
      <c r="T34" s="28"/>
      <c r="U34" s="28"/>
      <c r="V34" s="28"/>
    </row>
    <row r="35" spans="1:22" s="29" customFormat="1" ht="21.75" customHeight="1" x14ac:dyDescent="0.3">
      <c r="A35" s="79"/>
      <c r="B35" s="80" t="s">
        <v>34</v>
      </c>
      <c r="C35" s="80"/>
      <c r="D35" s="52"/>
      <c r="E35" s="52"/>
      <c r="F35" s="52"/>
      <c r="G35" s="52"/>
      <c r="H35" s="52"/>
      <c r="I35" s="52"/>
      <c r="J35" s="53" t="s">
        <v>35</v>
      </c>
      <c r="K35" s="51"/>
      <c r="L35" s="79"/>
      <c r="M35" s="27"/>
      <c r="N35" s="79"/>
      <c r="O35" s="28"/>
      <c r="P35" s="28"/>
      <c r="Q35" s="28"/>
      <c r="R35" s="28"/>
      <c r="S35" s="28"/>
      <c r="T35" s="28"/>
      <c r="U35" s="28"/>
      <c r="V35" s="28"/>
    </row>
    <row r="36" spans="1:22" s="29" customFormat="1" ht="28.5" customHeight="1" x14ac:dyDescent="0.3">
      <c r="A36" s="26"/>
      <c r="B36" s="52"/>
      <c r="C36" s="52"/>
      <c r="D36" s="52"/>
      <c r="E36" s="52"/>
      <c r="F36" s="52"/>
      <c r="G36" s="52"/>
      <c r="H36" s="52"/>
      <c r="I36" s="52"/>
      <c r="J36" s="54"/>
      <c r="K36" s="51"/>
      <c r="L36" s="79"/>
      <c r="M36" s="27"/>
      <c r="N36" s="79"/>
      <c r="O36" s="28"/>
      <c r="P36" s="28"/>
      <c r="Q36" s="28"/>
      <c r="R36" s="28"/>
      <c r="S36" s="28"/>
      <c r="T36" s="28"/>
      <c r="U36" s="28"/>
      <c r="V36" s="28"/>
    </row>
    <row r="37" spans="1:22" s="29" customFormat="1" ht="29.25" customHeight="1" x14ac:dyDescent="0.3">
      <c r="A37" s="26"/>
      <c r="B37" s="52"/>
      <c r="C37" s="52"/>
      <c r="D37" s="52"/>
      <c r="E37" s="52"/>
      <c r="F37" s="52"/>
      <c r="G37" s="52"/>
      <c r="H37" s="52"/>
      <c r="I37" s="52"/>
      <c r="J37" s="54"/>
      <c r="K37" s="51"/>
      <c r="L37" s="79"/>
      <c r="M37" s="27"/>
      <c r="N37" s="79"/>
      <c r="O37" s="28"/>
      <c r="P37" s="28"/>
      <c r="Q37" s="28"/>
      <c r="R37" s="28"/>
      <c r="S37" s="28"/>
      <c r="T37" s="28"/>
      <c r="U37" s="28"/>
      <c r="V37" s="28"/>
    </row>
    <row r="38" spans="1:22" s="29" customFormat="1" ht="19.5" customHeight="1" x14ac:dyDescent="0.3">
      <c r="A38" s="79"/>
      <c r="B38" s="81"/>
      <c r="C38" s="81"/>
      <c r="D38" s="81"/>
      <c r="E38" s="82"/>
      <c r="F38" s="52"/>
      <c r="G38" s="52"/>
      <c r="H38" s="52"/>
      <c r="I38" s="52"/>
      <c r="J38" s="54"/>
      <c r="K38" s="51"/>
      <c r="L38" s="79"/>
      <c r="M38" s="27"/>
      <c r="N38" s="79"/>
      <c r="O38" s="28"/>
      <c r="P38" s="28"/>
      <c r="Q38" s="28"/>
      <c r="R38" s="28"/>
      <c r="S38" s="28"/>
      <c r="T38" s="28"/>
      <c r="U38" s="28"/>
      <c r="V38" s="28"/>
    </row>
    <row r="39" spans="1:22" s="29" customFormat="1" ht="21" customHeight="1" x14ac:dyDescent="0.3">
      <c r="A39" s="79"/>
      <c r="B39" s="80"/>
      <c r="C39" s="80"/>
      <c r="D39" s="52"/>
      <c r="E39" s="52"/>
      <c r="F39" s="52"/>
      <c r="G39" s="52"/>
      <c r="H39" s="52"/>
      <c r="I39" s="52"/>
      <c r="J39" s="53"/>
      <c r="K39" s="51"/>
      <c r="L39" s="79"/>
      <c r="M39" s="27"/>
      <c r="N39" s="79"/>
      <c r="O39" s="28"/>
      <c r="P39" s="28"/>
      <c r="Q39" s="28"/>
      <c r="R39" s="28"/>
      <c r="S39" s="28"/>
      <c r="T39" s="28"/>
      <c r="U39" s="28"/>
      <c r="V39" s="28"/>
    </row>
    <row r="40" spans="1:22" s="30" customFormat="1" ht="21" customHeight="1" x14ac:dyDescent="0.3">
      <c r="A40" s="31"/>
      <c r="B40" s="31"/>
      <c r="C40" s="31"/>
      <c r="D40" s="31"/>
      <c r="E40" s="31"/>
      <c r="F40" s="31"/>
      <c r="G40" s="31"/>
      <c r="H40" s="31"/>
      <c r="I40" s="31"/>
      <c r="J40" s="31"/>
      <c r="K40" s="31"/>
      <c r="L40" s="31"/>
      <c r="M40" s="27"/>
      <c r="N40" s="83"/>
      <c r="O40" s="32"/>
      <c r="P40" s="32"/>
      <c r="Q40" s="32"/>
      <c r="R40" s="32"/>
      <c r="S40" s="32"/>
      <c r="T40" s="32"/>
      <c r="U40" s="32"/>
      <c r="V40" s="32"/>
    </row>
    <row r="41" spans="1:22" ht="21" customHeight="1" x14ac:dyDescent="0.3">
      <c r="A41" s="85"/>
      <c r="B41" s="33"/>
      <c r="C41" s="33"/>
      <c r="D41" s="33"/>
      <c r="E41" s="33"/>
      <c r="F41" s="85"/>
      <c r="G41" s="85"/>
      <c r="H41" s="85"/>
      <c r="I41" s="85"/>
      <c r="J41" s="85"/>
      <c r="K41" s="31"/>
      <c r="L41" s="85"/>
      <c r="M41" s="27"/>
      <c r="N41" s="85"/>
    </row>
    <row r="42" spans="1:22" ht="21" customHeight="1" x14ac:dyDescent="0.3">
      <c r="A42" s="85"/>
      <c r="B42" s="85"/>
      <c r="C42" s="85"/>
      <c r="D42" s="85"/>
      <c r="E42" s="85"/>
      <c r="F42" s="85"/>
      <c r="G42" s="85"/>
      <c r="H42" s="85"/>
      <c r="I42" s="85"/>
      <c r="J42" s="85"/>
      <c r="K42" s="31"/>
      <c r="L42" s="85"/>
      <c r="M42" s="27"/>
      <c r="N42" s="34"/>
    </row>
    <row r="43" spans="1:22" ht="21" customHeight="1" x14ac:dyDescent="0.3">
      <c r="A43" s="85"/>
      <c r="B43" s="85"/>
      <c r="C43" s="85"/>
      <c r="D43" s="85"/>
      <c r="E43" s="85"/>
      <c r="F43" s="85"/>
      <c r="G43" s="85"/>
      <c r="H43" s="85"/>
      <c r="I43" s="85"/>
      <c r="J43" s="85"/>
      <c r="K43" s="85"/>
      <c r="L43" s="34"/>
      <c r="M43" s="27"/>
      <c r="N43" s="34"/>
    </row>
    <row r="44" spans="1:22" ht="21" customHeight="1" x14ac:dyDescent="0.3">
      <c r="A44" s="85"/>
      <c r="B44" s="85"/>
      <c r="C44" s="85"/>
      <c r="D44" s="85"/>
      <c r="E44" s="85"/>
      <c r="F44" s="85"/>
      <c r="G44" s="85"/>
      <c r="H44" s="85"/>
      <c r="I44" s="85"/>
      <c r="J44" s="85"/>
      <c r="K44" s="63"/>
      <c r="L44" s="86"/>
      <c r="M44" s="27"/>
      <c r="N44" s="86"/>
    </row>
    <row r="45" spans="1:22" ht="20.25" x14ac:dyDescent="0.3">
      <c r="A45" s="85"/>
      <c r="B45" s="85"/>
      <c r="C45" s="85"/>
      <c r="D45" s="85"/>
      <c r="E45" s="85"/>
      <c r="F45" s="85"/>
      <c r="G45" s="85"/>
      <c r="H45" s="85"/>
      <c r="I45" s="85"/>
      <c r="J45" s="85"/>
      <c r="K45" s="85"/>
      <c r="L45" s="87"/>
      <c r="M45" s="27"/>
      <c r="N45" s="87"/>
    </row>
    <row r="46" spans="1:22" s="1" customFormat="1" ht="30" customHeight="1" x14ac:dyDescent="0.25">
      <c r="A46" s="3"/>
      <c r="B46" s="3"/>
      <c r="C46" s="3"/>
      <c r="D46" s="3"/>
      <c r="E46" s="3"/>
      <c r="F46" s="3"/>
      <c r="G46" s="3"/>
      <c r="H46" s="3"/>
      <c r="I46" s="3"/>
      <c r="J46" s="3"/>
      <c r="K46" s="3"/>
      <c r="L46" s="17"/>
      <c r="M46" s="35"/>
      <c r="N46" s="17"/>
    </row>
    <row r="47" spans="1:22" s="1" customFormat="1" ht="30" customHeight="1" x14ac:dyDescent="0.25">
      <c r="D47" s="3"/>
      <c r="E47" s="3"/>
      <c r="F47" s="3"/>
      <c r="G47" s="3"/>
      <c r="K47" s="3"/>
      <c r="L47" s="17"/>
      <c r="M47" s="17"/>
      <c r="N47" s="17"/>
    </row>
    <row r="48" spans="1:22" s="1" customFormat="1" ht="30" customHeight="1" x14ac:dyDescent="0.25">
      <c r="D48" s="3"/>
      <c r="E48" s="3"/>
      <c r="F48" s="3"/>
      <c r="G48" s="3"/>
      <c r="K48" s="3"/>
      <c r="L48" s="17"/>
      <c r="M48" s="17"/>
      <c r="N48" s="17"/>
    </row>
    <row r="50" spans="11:14" x14ac:dyDescent="0.2">
      <c r="K50" s="23"/>
      <c r="L50" s="24"/>
      <c r="M50" s="24"/>
      <c r="N50" s="24"/>
    </row>
  </sheetData>
  <mergeCells count="19">
    <mergeCell ref="B28:K28"/>
    <mergeCell ref="A29:K29"/>
    <mergeCell ref="B31:K31"/>
    <mergeCell ref="L9:L10"/>
    <mergeCell ref="N9:N10"/>
    <mergeCell ref="B25:G25"/>
    <mergeCell ref="A26:A27"/>
    <mergeCell ref="B26:K27"/>
    <mergeCell ref="L26:L27"/>
    <mergeCell ref="N26:N27"/>
    <mergeCell ref="A5:N5"/>
    <mergeCell ref="B8:G8"/>
    <mergeCell ref="A9:A10"/>
    <mergeCell ref="B9:B10"/>
    <mergeCell ref="C9:C10"/>
    <mergeCell ref="D9:D10"/>
    <mergeCell ref="E9:E10"/>
    <mergeCell ref="F9:J9"/>
    <mergeCell ref="K9:K10"/>
  </mergeCells>
  <printOptions horizontalCentered="1"/>
  <pageMargins left="0.59055118110236227" right="0.19685039370078741" top="0.39370078740157483" bottom="0.39370078740157483" header="0.51181102362204722" footer="0.51181102362204722"/>
  <pageSetup paperSize="9" scale="73" orientation="portrait" r:id="rId1"/>
  <headerFooter alignWithMargins="0"/>
  <colBreaks count="1" manualBreakCount="1">
    <brk id="12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01.01.22 +Карьерная+Дачная</vt:lpstr>
      <vt:lpstr>'01.01.22 +Карьерная+Дачная'!Область_печати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 Ирина Александровна</dc:creator>
  <cp:lastModifiedBy>Яковлев Михаил</cp:lastModifiedBy>
  <cp:lastPrinted>2021-10-15T05:43:11Z</cp:lastPrinted>
  <dcterms:created xsi:type="dcterms:W3CDTF">2020-10-21T11:56:24Z</dcterms:created>
  <dcterms:modified xsi:type="dcterms:W3CDTF">2021-11-10T03:30:14Z</dcterms:modified>
</cp:coreProperties>
</file>